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it-Loan" sheetId="1" r:id="rId1"/>
    <sheet name="Analysis" sheetId="2" r:id="rId2"/>
    <sheet name="Sheet3" sheetId="3" r:id="rId3"/>
  </sheets>
  <definedNames>
    <definedName name="_xlnm.Print_Area" localSheetId="0">'Exit-Loan'!$A$1:$F$11</definedName>
  </definedNames>
  <calcPr fullCalcOnLoad="1"/>
</workbook>
</file>

<file path=xl/sharedStrings.xml><?xml version="1.0" encoding="utf-8"?>
<sst xmlns="http://schemas.openxmlformats.org/spreadsheetml/2006/main" count="37" uniqueCount="24">
  <si>
    <t>Loan Amount</t>
  </si>
  <si>
    <t>Month</t>
  </si>
  <si>
    <t>Years</t>
  </si>
  <si>
    <t>Interest Rate</t>
  </si>
  <si>
    <t>Monthly Payment</t>
  </si>
  <si>
    <t>Total Payment</t>
  </si>
  <si>
    <t>Total Interest</t>
  </si>
  <si>
    <t>Months</t>
  </si>
  <si>
    <t>Payment #</t>
  </si>
  <si>
    <t>Amount</t>
  </si>
  <si>
    <t>Principle</t>
  </si>
  <si>
    <t>Interest</t>
  </si>
  <si>
    <t>Balance</t>
  </si>
  <si>
    <t>Payment/mo.</t>
  </si>
  <si>
    <t>…</t>
  </si>
  <si>
    <t>Until paid off</t>
  </si>
  <si>
    <t>Student Name:</t>
  </si>
  <si>
    <t>Month(s)</t>
  </si>
  <si>
    <t>(120 months = 10 years)</t>
  </si>
  <si>
    <t>Year</t>
  </si>
  <si>
    <t>Dif</t>
  </si>
  <si>
    <t>Day</t>
  </si>
  <si>
    <t>Graduation/Separation Date:</t>
  </si>
  <si>
    <t>Repayment Begin Date: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</si>
</sst>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  <numFmt numFmtId="166" formatCode="#\ ???/???"/>
    <numFmt numFmtId="167" formatCode="[$-409]dddd\,\ mmmm\ dd\,\ yyyy"/>
    <numFmt numFmtId="168" formatCode="0.0%"/>
    <numFmt numFmtId="169" formatCode=";;;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1" fontId="0" fillId="0" borderId="1" xfId="0" applyNumberFormat="1" applyBorder="1" applyAlignment="1">
      <alignment/>
    </xf>
    <xf numFmtId="44" fontId="0" fillId="3" borderId="1" xfId="0" applyNumberFormat="1" applyFill="1" applyBorder="1" applyAlignment="1">
      <alignment/>
    </xf>
    <xf numFmtId="44" fontId="0" fillId="0" borderId="1" xfId="0" applyNumberFormat="1" applyBorder="1" applyAlignment="1">
      <alignment/>
    </xf>
    <xf numFmtId="164" fontId="0" fillId="4" borderId="1" xfId="0" applyNumberFormat="1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3" fontId="0" fillId="4" borderId="1" xfId="0" applyNumberFormat="1" applyFill="1" applyBorder="1" applyAlignment="1" applyProtection="1">
      <alignment/>
      <protection locked="0"/>
    </xf>
    <xf numFmtId="44" fontId="0" fillId="4" borderId="1" xfId="0" applyNumberFormat="1" applyFill="1" applyBorder="1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0" fillId="0" borderId="1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42" fontId="0" fillId="5" borderId="1" xfId="0" applyNumberFormat="1" applyFill="1" applyBorder="1" applyAlignment="1" applyProtection="1">
      <alignment/>
      <protection locked="0"/>
    </xf>
    <xf numFmtId="8" fontId="0" fillId="0" borderId="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14" fontId="0" fillId="5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showGridLines="0" tabSelected="1" workbookViewId="0" topLeftCell="A1">
      <selection activeCell="A5" sqref="A5"/>
    </sheetView>
  </sheetViews>
  <sheetFormatPr defaultColWidth="9.140625" defaultRowHeight="18" customHeight="1"/>
  <cols>
    <col min="1" max="1" width="13.57421875" style="0" customWidth="1"/>
    <col min="2" max="2" width="10.140625" style="0" customWidth="1"/>
    <col min="3" max="3" width="12.421875" style="0" bestFit="1" customWidth="1"/>
    <col min="4" max="4" width="16.8515625" style="0" bestFit="1" customWidth="1"/>
    <col min="5" max="5" width="14.8515625" style="0" bestFit="1" customWidth="1"/>
    <col min="6" max="6" width="14.00390625" style="0" bestFit="1" customWidth="1"/>
    <col min="7" max="7" width="9.7109375" style="0" customWidth="1"/>
    <col min="8" max="8" width="6.140625" style="0" customWidth="1"/>
    <col min="9" max="9" width="5.140625" style="0" customWidth="1"/>
    <col min="10" max="10" width="4.7109375" style="0" customWidth="1"/>
    <col min="11" max="11" width="4.57421875" style="0" customWidth="1"/>
  </cols>
  <sheetData>
    <row r="2" spans="1:4" ht="18" customHeight="1">
      <c r="A2" t="s">
        <v>16</v>
      </c>
      <c r="B2" s="23"/>
      <c r="C2" s="23"/>
      <c r="D2" s="34"/>
    </row>
    <row r="4" spans="1:6" s="2" customFormat="1" ht="18" customHeight="1">
      <c r="A4" s="1" t="s">
        <v>0</v>
      </c>
      <c r="B4" s="1" t="s">
        <v>17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8" customHeight="1">
      <c r="A5" s="18">
        <v>8900</v>
      </c>
      <c r="B5" s="3">
        <f>NPER(C5/12,D5,-A5)</f>
        <v>119.99999999999906</v>
      </c>
      <c r="C5" s="14">
        <v>0.068</v>
      </c>
      <c r="D5" s="19">
        <f>MAX(50,PMT(C5/12,120,-A5))</f>
        <v>102.4214938620802</v>
      </c>
      <c r="E5" s="5">
        <f>D5*B5</f>
        <v>12290.579263449528</v>
      </c>
      <c r="F5" s="5">
        <f>E5-A5</f>
        <v>3390.5792634495283</v>
      </c>
    </row>
    <row r="6" spans="4:12" ht="18" customHeight="1">
      <c r="D6" s="11"/>
      <c r="G6" s="29" t="s">
        <v>19</v>
      </c>
      <c r="H6" s="29" t="s">
        <v>1</v>
      </c>
      <c r="I6" s="29" t="s">
        <v>21</v>
      </c>
      <c r="J6" s="29"/>
      <c r="K6" s="29" t="s">
        <v>20</v>
      </c>
      <c r="L6" s="30"/>
    </row>
    <row r="7" spans="1:12" ht="18" customHeight="1">
      <c r="A7" t="s">
        <v>18</v>
      </c>
      <c r="B7" s="20"/>
      <c r="C7" s="24"/>
      <c r="D7" s="15"/>
      <c r="E7" s="16" t="s">
        <v>22</v>
      </c>
      <c r="F7" s="21">
        <v>38991</v>
      </c>
      <c r="G7" s="31">
        <f>YEAR(F7)</f>
        <v>2006</v>
      </c>
      <c r="H7" s="31">
        <f>MONTH(F7)</f>
        <v>10</v>
      </c>
      <c r="I7" s="31">
        <f>DAY(F7)</f>
        <v>1</v>
      </c>
      <c r="J7" s="31">
        <v>28</v>
      </c>
      <c r="K7" s="31">
        <f>I7-J7</f>
        <v>-27</v>
      </c>
      <c r="L7" s="30"/>
    </row>
    <row r="8" spans="2:12" ht="18" customHeight="1">
      <c r="B8" s="17"/>
      <c r="C8" s="24"/>
      <c r="D8" s="15"/>
      <c r="E8" s="16" t="s">
        <v>23</v>
      </c>
      <c r="F8" s="22">
        <f>G9</f>
        <v>39174</v>
      </c>
      <c r="G8" s="31">
        <f>IF(H7&lt;=6,G7,G7+1)</f>
        <v>2007</v>
      </c>
      <c r="H8" s="31">
        <f>IF(MOD(H7+6,12)=0,12,MOD(H7+6,12))</f>
        <v>4</v>
      </c>
      <c r="I8" s="31">
        <v>28</v>
      </c>
      <c r="J8" s="31"/>
      <c r="K8" s="31"/>
      <c r="L8" s="30"/>
    </row>
    <row r="9" spans="1:12" ht="18" customHeight="1">
      <c r="A9" s="25"/>
      <c r="B9" s="26"/>
      <c r="C9" s="24"/>
      <c r="D9" s="27"/>
      <c r="E9" s="27"/>
      <c r="F9" s="27"/>
      <c r="G9" s="32">
        <f>DATE(G8,H8,I8)+K7+1</f>
        <v>39174</v>
      </c>
      <c r="H9" s="31"/>
      <c r="I9" s="31"/>
      <c r="J9" s="31"/>
      <c r="K9" s="31"/>
      <c r="L9" s="30"/>
    </row>
    <row r="10" spans="1:12" ht="18" customHeight="1">
      <c r="A10" s="25"/>
      <c r="B10" s="26"/>
      <c r="C10" s="24"/>
      <c r="D10" s="25"/>
      <c r="E10" s="25"/>
      <c r="F10" s="25"/>
      <c r="G10" s="33"/>
      <c r="H10" s="30"/>
      <c r="I10" s="30"/>
      <c r="J10" s="30"/>
      <c r="K10" s="30"/>
      <c r="L10" s="30"/>
    </row>
    <row r="11" spans="1:7" ht="18" customHeight="1">
      <c r="A11" s="25"/>
      <c r="B11" s="26"/>
      <c r="C11" s="24"/>
      <c r="D11" s="25"/>
      <c r="E11" s="25"/>
      <c r="F11" s="25"/>
      <c r="G11" s="25"/>
    </row>
    <row r="12" spans="1:7" ht="18" customHeight="1">
      <c r="A12" s="25"/>
      <c r="B12" s="26"/>
      <c r="C12" s="24"/>
      <c r="D12" s="25"/>
      <c r="E12" s="25"/>
      <c r="F12" s="25"/>
      <c r="G12" s="25"/>
    </row>
    <row r="13" spans="1:7" ht="18" customHeight="1">
      <c r="A13" s="25"/>
      <c r="B13" s="26"/>
      <c r="C13" s="28"/>
      <c r="D13" s="25"/>
      <c r="E13" s="25"/>
      <c r="F13" s="25"/>
      <c r="G13" s="25"/>
    </row>
    <row r="14" spans="1:7" ht="18" customHeight="1">
      <c r="A14" s="25"/>
      <c r="B14" s="26"/>
      <c r="C14" s="24"/>
      <c r="D14" s="25"/>
      <c r="E14" s="25"/>
      <c r="F14" s="25"/>
      <c r="G14" s="25"/>
    </row>
    <row r="15" spans="1:7" ht="18" customHeight="1">
      <c r="A15" s="25"/>
      <c r="B15" s="26"/>
      <c r="C15" s="24"/>
      <c r="D15" s="25"/>
      <c r="E15" s="25"/>
      <c r="F15" s="25"/>
      <c r="G15" s="25"/>
    </row>
    <row r="16" spans="1:7" ht="18" customHeight="1">
      <c r="A16" s="25"/>
      <c r="B16" s="26"/>
      <c r="C16" s="24"/>
      <c r="D16" s="25"/>
      <c r="E16" s="25"/>
      <c r="F16" s="25"/>
      <c r="G16" s="25"/>
    </row>
    <row r="17" spans="1:7" ht="18" customHeight="1">
      <c r="A17" s="25"/>
      <c r="B17" s="25"/>
      <c r="C17" s="25"/>
      <c r="D17" s="25"/>
      <c r="E17" s="25"/>
      <c r="F17" s="25"/>
      <c r="G17" s="25"/>
    </row>
    <row r="18" spans="1:7" ht="18" customHeight="1">
      <c r="A18" s="25"/>
      <c r="B18" s="25"/>
      <c r="C18" s="25"/>
      <c r="D18" s="25"/>
      <c r="E18" s="25"/>
      <c r="F18" s="25"/>
      <c r="G18" s="25"/>
    </row>
    <row r="19" spans="1:7" ht="18" customHeight="1">
      <c r="A19" s="25"/>
      <c r="B19" s="25"/>
      <c r="C19" s="25"/>
      <c r="D19" s="25"/>
      <c r="E19" s="25"/>
      <c r="F19" s="25"/>
      <c r="G19" s="25"/>
    </row>
  </sheetData>
  <sheetProtection password="CE88" sheet="1" objects="1" scenarios="1" selectLockedCells="1"/>
  <mergeCells count="1">
    <mergeCell ref="B2:C2"/>
  </mergeCells>
  <dataValidations count="2">
    <dataValidation type="whole" allowBlank="1" showInputMessage="1" showErrorMessage="1" errorTitle="Invalid Amount" error="Loan Amount should between $50 and $9,000,000" sqref="A5">
      <formula1>50</formula1>
      <formula2>9000000</formula2>
    </dataValidation>
    <dataValidation type="date" allowBlank="1" showInputMessage="1" showErrorMessage="1" errorTitle="Invalid Date" error="You have to enter a valid date" sqref="F7">
      <formula1>367</formula1>
      <formula2>438292</formula2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D2" sqref="D2"/>
    </sheetView>
  </sheetViews>
  <sheetFormatPr defaultColWidth="9.140625" defaultRowHeight="12.75"/>
  <cols>
    <col min="1" max="1" width="13.140625" style="0" bestFit="1" customWidth="1"/>
    <col min="2" max="2" width="11.57421875" style="0" customWidth="1"/>
    <col min="3" max="3" width="10.421875" style="0" customWidth="1"/>
    <col min="4" max="4" width="12.421875" style="0" bestFit="1" customWidth="1"/>
    <col min="5" max="5" width="13.00390625" style="0" bestFit="1" customWidth="1"/>
    <col min="6" max="6" width="14.140625" style="0" bestFit="1" customWidth="1"/>
    <col min="7" max="7" width="12.8515625" style="0" bestFit="1" customWidth="1"/>
  </cols>
  <sheetData>
    <row r="1" spans="1:7" ht="12.75">
      <c r="A1" s="1" t="s">
        <v>0</v>
      </c>
      <c r="B1" s="1" t="s">
        <v>7</v>
      </c>
      <c r="C1" s="1" t="s">
        <v>2</v>
      </c>
      <c r="D1" s="1" t="s">
        <v>3</v>
      </c>
      <c r="E1" s="1" t="s">
        <v>13</v>
      </c>
      <c r="F1" s="1" t="s">
        <v>5</v>
      </c>
      <c r="G1" s="1" t="s">
        <v>6</v>
      </c>
    </row>
    <row r="2" spans="1:7" ht="12.75">
      <c r="A2" s="10">
        <v>3023.75</v>
      </c>
      <c r="B2" s="3">
        <v>17</v>
      </c>
      <c r="C2" s="9"/>
      <c r="D2" s="6">
        <v>0.18</v>
      </c>
      <c r="E2" s="4">
        <f>A2*D2/12/(1-(1+D2/12)^-B2)</f>
        <v>202.83211242663597</v>
      </c>
      <c r="F2" s="5">
        <f>E2*B2</f>
        <v>3448.1459112528114</v>
      </c>
      <c r="G2" s="5">
        <f>F2-A2</f>
        <v>424.3959112528114</v>
      </c>
    </row>
    <row r="4" spans="1:7" ht="12.7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G4" s="7"/>
    </row>
    <row r="5" spans="2:5" ht="12.75">
      <c r="B5" s="7"/>
      <c r="E5" s="7">
        <f>A2</f>
        <v>3023.75</v>
      </c>
    </row>
    <row r="6" spans="1:5" ht="12.75">
      <c r="A6">
        <v>1</v>
      </c>
      <c r="B6" s="7">
        <f aca="true" t="shared" si="0" ref="B6:B12">$E$2</f>
        <v>202.83211242663597</v>
      </c>
      <c r="C6" s="7">
        <f aca="true" t="shared" si="1" ref="C6:C12">B6-D6</f>
        <v>157.47586242663598</v>
      </c>
      <c r="D6" s="7">
        <f aca="true" t="shared" si="2" ref="D6:D12">E5*$D$2/12</f>
        <v>45.356249999999996</v>
      </c>
      <c r="E6" s="7">
        <f aca="true" t="shared" si="3" ref="E6:E12">E5-C6</f>
        <v>2866.274137573364</v>
      </c>
    </row>
    <row r="7" spans="1:5" ht="12.75">
      <c r="A7">
        <v>2</v>
      </c>
      <c r="B7" s="7">
        <f t="shared" si="0"/>
        <v>202.83211242663597</v>
      </c>
      <c r="C7" s="7">
        <f t="shared" si="1"/>
        <v>159.83800036303552</v>
      </c>
      <c r="D7" s="7">
        <f t="shared" si="2"/>
        <v>42.994112063600454</v>
      </c>
      <c r="E7" s="7">
        <f t="shared" si="3"/>
        <v>2706.4361372103285</v>
      </c>
    </row>
    <row r="8" spans="1:5" ht="12.75">
      <c r="A8">
        <v>3</v>
      </c>
      <c r="B8" s="7">
        <f t="shared" si="0"/>
        <v>202.83211242663597</v>
      </c>
      <c r="C8" s="7">
        <f t="shared" si="1"/>
        <v>162.23557036848104</v>
      </c>
      <c r="D8" s="7">
        <f t="shared" si="2"/>
        <v>40.59654205815493</v>
      </c>
      <c r="E8" s="7">
        <f t="shared" si="3"/>
        <v>2544.2005668418474</v>
      </c>
    </row>
    <row r="9" spans="1:5" ht="12.75">
      <c r="A9">
        <v>4</v>
      </c>
      <c r="B9" s="7">
        <f t="shared" si="0"/>
        <v>202.83211242663597</v>
      </c>
      <c r="C9" s="7">
        <f t="shared" si="1"/>
        <v>164.66910392400825</v>
      </c>
      <c r="D9" s="7">
        <f t="shared" si="2"/>
        <v>38.16300850262771</v>
      </c>
      <c r="E9" s="7">
        <f t="shared" si="3"/>
        <v>2379.5314629178392</v>
      </c>
    </row>
    <row r="10" spans="1:5" ht="12.75">
      <c r="A10">
        <v>5</v>
      </c>
      <c r="B10" s="7">
        <f t="shared" si="0"/>
        <v>202.83211242663597</v>
      </c>
      <c r="C10" s="7">
        <f t="shared" si="1"/>
        <v>167.13914048286838</v>
      </c>
      <c r="D10" s="7">
        <f t="shared" si="2"/>
        <v>35.69297194376759</v>
      </c>
      <c r="E10" s="7">
        <f t="shared" si="3"/>
        <v>2212.392322434971</v>
      </c>
    </row>
    <row r="11" spans="1:5" ht="12.75">
      <c r="A11">
        <v>6</v>
      </c>
      <c r="B11" s="7">
        <f t="shared" si="0"/>
        <v>202.83211242663597</v>
      </c>
      <c r="C11" s="7">
        <f t="shared" si="1"/>
        <v>169.6462275901114</v>
      </c>
      <c r="D11" s="7">
        <f t="shared" si="2"/>
        <v>33.185884836524565</v>
      </c>
      <c r="E11" s="7">
        <f t="shared" si="3"/>
        <v>2042.7460948448595</v>
      </c>
    </row>
    <row r="12" spans="1:5" ht="12.75">
      <c r="A12">
        <v>7</v>
      </c>
      <c r="B12" s="7">
        <f t="shared" si="0"/>
        <v>202.83211242663597</v>
      </c>
      <c r="C12" s="7">
        <f t="shared" si="1"/>
        <v>172.19092100396307</v>
      </c>
      <c r="D12" s="7">
        <f t="shared" si="2"/>
        <v>30.64119142267289</v>
      </c>
      <c r="E12" s="7">
        <f t="shared" si="3"/>
        <v>1870.5551738408965</v>
      </c>
    </row>
    <row r="13" spans="1:5" ht="12.75">
      <c r="A13" s="2" t="s">
        <v>14</v>
      </c>
      <c r="B13" s="12" t="s">
        <v>14</v>
      </c>
      <c r="C13" s="12" t="s">
        <v>14</v>
      </c>
      <c r="D13" s="12" t="s">
        <v>14</v>
      </c>
      <c r="E13" s="12" t="s">
        <v>14</v>
      </c>
    </row>
    <row r="14" spans="1:5" ht="12.75">
      <c r="A14" s="2" t="s">
        <v>14</v>
      </c>
      <c r="B14" s="12" t="s">
        <v>14</v>
      </c>
      <c r="C14" s="12" t="s">
        <v>14</v>
      </c>
      <c r="D14" s="12" t="s">
        <v>14</v>
      </c>
      <c r="E14" s="12" t="s">
        <v>14</v>
      </c>
    </row>
    <row r="15" spans="1:5" ht="12.75">
      <c r="A15" s="13" t="s">
        <v>15</v>
      </c>
      <c r="B15" s="7"/>
      <c r="C15" s="7"/>
      <c r="D15" s="7"/>
      <c r="E15" s="7">
        <v>0</v>
      </c>
    </row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D25" s="7"/>
      <c r="E25" s="7"/>
    </row>
    <row r="26" spans="2:5" ht="12.75">
      <c r="B26" s="7"/>
      <c r="C26" s="7"/>
      <c r="D26" s="7"/>
      <c r="E26" s="7"/>
    </row>
    <row r="27" spans="2:5" ht="12.75">
      <c r="B27" s="7"/>
      <c r="C27" s="7"/>
      <c r="D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Design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staff</cp:lastModifiedBy>
  <cp:lastPrinted>2006-06-10T19:27:22Z</cp:lastPrinted>
  <dcterms:created xsi:type="dcterms:W3CDTF">1998-11-25T23:10:57Z</dcterms:created>
  <dcterms:modified xsi:type="dcterms:W3CDTF">2006-06-10T19:29:35Z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